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11" windowWidth="12990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<sst xmlns="http://schemas.openxmlformats.org/spreadsheetml/2006/main" count="241" uniqueCount="143">
  <si>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</si>
  <si>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</si>
  <si>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</si>
  <si>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</si>
  <si>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</si>
  <si>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</si>
  <si>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</si>
  <si>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</si>
  <si>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</si>
  <si>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</si>
  <si>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</si>
  <si>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</si>
  <si>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</si>
  <si>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</si>
  <si>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</si>
  <si>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</si>
  <si>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</si>
  <si>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</si>
  <si>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</si>
  <si>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</si>
  <si>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</si>
  <si>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</si>
  <si>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</si>
  <si>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</si>
  <si>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</si>
  <si>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</si>
  <si>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</si>
  <si>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</si>
  <si>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</si>
  <si>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</si>
  <si>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</si>
  <si>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</si>
  <si>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</si>
  <si>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</si>
  <si>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</si>
  <si>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</si>
  <si>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</si>
  <si>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</si>
  <si>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</si>
  <si>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</si>
  <si>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</si>
  <si>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</si>
  <si>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</si>
  <si>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</si>
  <si>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</si>
  <si>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</si>
  <si>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</si>
  <si>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</si>
  <si>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</si>
  <si>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</si>
  <si>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</si>
  <si>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</si>
  <si>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</si>
  <si>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</si>
  <si>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</si>
  <si>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</si>
  <si>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</si>
  <si>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</si>
  <si>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</si>
  <si>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</si>
  <si>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</si>
  <si>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</si>
  <si>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</si>
  <si>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</si>
  <si>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</si>
  <si>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</si>
  <si>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</si>
  <si>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</si>
  <si>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</si>
  <si>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</si>
  <si>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</si>
  <si>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</si>
  <si>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</si>
  <si>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</si>
  <si>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</si>
  <si>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</si>
  <si>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</si>
  <si>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</si>
  <si>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</si>
  <si>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</si>
  <si>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</si>
  <si>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</si>
  <si>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</si>
  <si>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</si>
  <si>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</si>
  <si>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</si>
  <si>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</si>
  <si>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</si>
  <si>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</si>
  <si>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</si>
  <si>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</si>
  <si>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</si>
  <si>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</si>
  <si>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12</t>
  </si>
  <si>
    <t>Окраска скамеек со спинками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</si>
  <si>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</si>
  <si>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</si>
  <si>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</si>
  <si>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</si>
  <si>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</si>
  <si>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</si>
  <si>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</si>
  <si>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</si>
  <si>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</si>
  <si>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</si>
  <si>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</si>
  <si>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</si>
  <si>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</si>
  <si>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</si>
  <si>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</si>
  <si>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</si>
  <si>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</si>
  <si>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</si>
  <si>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</si>
  <si>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</si>
  <si>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</si>
  <si>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</si>
  <si>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</si>
  <si>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</si>
  <si>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</si>
  <si>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</si>
  <si>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</si>
  <si>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</si>
  <si>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</si>
  <si>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</si>
  <si>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</si>
  <si>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</si>
  <si>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</si>
  <si>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</si>
  <si>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</si>
  <si>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</si>
  <si>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</si>
  <si>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</si>
  <si>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>ч/час</t>
  </si>
  <si>
    <t>Ремонт бетонной кровли: заделка стыков плит покрытия с гидроизоляцией наплавляемыми материалами в 1 слой</t>
  </si>
  <si>
    <t>Ремонт фасадов с автовышки: штукатурка участков с обнаженной арматурой и закладными деталями</t>
  </si>
  <si>
    <t xml:space="preserve">       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</si>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</sst>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3"/>
    </xf>
    <xf numFmtId="165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3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0" fontId="44" fillId="0" borderId="10" xfId="0" applyFont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165" fontId="43" fillId="0" borderId="12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6">
      <selection activeCell="F31" sqref="F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73" t="s">
        <v>60</v>
      </c>
      <c r="B1" s="73"/>
      <c r="C1" s="73"/>
      <c r="D1" s="73"/>
      <c r="E1" s="73"/>
    </row>
    <row r="2" spans="1:5" ht="7.5" customHeight="1">
      <c r="A2" s="2"/>
      <c r="B2" s="2"/>
      <c r="C2" s="2"/>
      <c r="D2" s="2"/>
      <c r="E2" s="2"/>
    </row>
    <row r="3" spans="1:5" ht="14.25">
      <c r="A3" s="74" t="s">
        <v>61</v>
      </c>
      <c r="B3" s="74"/>
      <c r="C3" s="74"/>
      <c r="D3" s="74"/>
      <c r="E3" s="74"/>
    </row>
    <row r="4" spans="1:5" ht="14.25">
      <c r="A4" s="75" t="s">
        <v>0</v>
      </c>
      <c r="B4" s="75"/>
      <c r="C4" s="75"/>
      <c r="D4" s="75"/>
      <c r="E4" s="75"/>
    </row>
    <row r="5" spans="1:5" ht="14.25">
      <c r="A5" s="3" t="s">
        <v>1</v>
      </c>
      <c r="B5" s="3" t="s">
        <v>2</v>
      </c>
      <c r="C5" s="3" t="s">
        <v>3</v>
      </c>
      <c r="D5" s="76" t="s">
        <v>4</v>
      </c>
      <c r="E5" s="77"/>
    </row>
    <row r="6" spans="1:5" ht="15">
      <c r="A6" s="4" t="s">
        <v>5</v>
      </c>
      <c r="B6" s="5" t="s">
        <v>6</v>
      </c>
      <c r="C6" s="6" t="s">
        <v>7</v>
      </c>
      <c r="D6" s="82">
        <v>43466</v>
      </c>
      <c r="E6" s="83"/>
    </row>
    <row r="7" spans="1:5" ht="15">
      <c r="A7" s="4" t="s">
        <v>8</v>
      </c>
      <c r="B7" s="5" t="s">
        <v>9</v>
      </c>
      <c r="C7" s="6" t="s">
        <v>7</v>
      </c>
      <c r="D7" s="78" t="s">
        <v>58</v>
      </c>
      <c r="E7" s="79"/>
    </row>
    <row r="8" spans="1:5" ht="15">
      <c r="A8" s="7" t="s">
        <v>10</v>
      </c>
      <c r="B8" s="8" t="s">
        <v>11</v>
      </c>
      <c r="C8" s="9" t="s">
        <v>12</v>
      </c>
      <c r="D8" s="80">
        <f>4641.9*12*4.07</f>
        <v>226710.396</v>
      </c>
      <c r="E8" s="81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4641.9*12*1.55</f>
        <v>86339.34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4641.9*12*0.12</f>
        <v>6684.335999999999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4641.9*12*1.1</f>
        <v>61273.08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4641.9*12*0.73</f>
        <v>40663.043999999994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4641.9*12*0.57</f>
        <v>31750.595999999994</v>
      </c>
    </row>
    <row r="15" spans="1:5" ht="15">
      <c r="A15" s="4" t="s">
        <v>13</v>
      </c>
      <c r="B15" s="5" t="s">
        <v>6</v>
      </c>
      <c r="C15" s="6" t="s">
        <v>7</v>
      </c>
      <c r="D15" s="82">
        <v>43466</v>
      </c>
      <c r="E15" s="83"/>
    </row>
    <row r="16" spans="1:5" ht="45" customHeight="1">
      <c r="A16" s="4" t="s">
        <v>14</v>
      </c>
      <c r="B16" s="5" t="s">
        <v>9</v>
      </c>
      <c r="C16" s="6" t="s">
        <v>7</v>
      </c>
      <c r="D16" s="78" t="s">
        <v>57</v>
      </c>
      <c r="E16" s="79"/>
    </row>
    <row r="17" spans="1:5" ht="15">
      <c r="A17" s="7" t="s">
        <v>15</v>
      </c>
      <c r="B17" s="8" t="s">
        <v>11</v>
      </c>
      <c r="C17" s="9" t="s">
        <v>12</v>
      </c>
      <c r="D17" s="80">
        <f>SUM(E19:E24)</f>
        <v>446179.428</v>
      </c>
      <c r="E17" s="81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4641.9*12*0.9</f>
        <v>50132.52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4641.9*12*1.79</f>
        <v>99708.01199999999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4641.9*12*0.44</f>
        <v>24509.232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4641.9*12*0.09</f>
        <v>5013.2519999999995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4641.9*12*4.73</f>
        <v>263474.244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4641.9*12*0.06</f>
        <v>3342.1679999999997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267930.468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4641.9*12*0.62</f>
        <v>34535.736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4641.9*12*4.19</f>
        <v>233394.732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940820.2919999999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0" zoomScaleNormal="80" zoomScaleSheetLayoutView="80" zoomScalePageLayoutView="0" workbookViewId="0" topLeftCell="A46">
      <selection activeCell="E54" sqref="E5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84" t="s">
        <v>142</v>
      </c>
      <c r="B1" s="84"/>
      <c r="C1" s="84"/>
      <c r="D1" s="84"/>
      <c r="E1" s="84"/>
      <c r="F1" s="84"/>
    </row>
    <row r="2" spans="1:6" ht="15">
      <c r="A2" s="84" t="s">
        <v>62</v>
      </c>
      <c r="B2" s="84"/>
      <c r="C2" s="84"/>
      <c r="D2" s="84"/>
      <c r="E2" s="84"/>
      <c r="F2" s="84"/>
    </row>
    <row r="3" spans="1:6" ht="15">
      <c r="A3" s="84" t="s">
        <v>63</v>
      </c>
      <c r="B3" s="84"/>
      <c r="C3" s="84"/>
      <c r="D3" s="84"/>
      <c r="E3" s="84"/>
      <c r="F3" s="84"/>
    </row>
    <row r="4" ht="15">
      <c r="A4" s="19"/>
    </row>
    <row r="5" spans="1:4" ht="15">
      <c r="A5" s="19" t="s">
        <v>93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97</v>
      </c>
      <c r="B8" s="21">
        <v>4632.8</v>
      </c>
      <c r="C8" s="46">
        <v>12</v>
      </c>
      <c r="D8" s="22" t="s">
        <v>71</v>
      </c>
      <c r="E8" s="23">
        <f>E9+E10+E21+E24+E45</f>
        <v>11.002537951824719</v>
      </c>
      <c r="F8" s="35">
        <f>F9+F10+F21+F24+F45</f>
        <v>611788.671</v>
      </c>
    </row>
    <row r="9" spans="1:6" s="45" customFormat="1" ht="19.5" customHeight="1" outlineLevel="1">
      <c r="A9" s="44" t="s">
        <v>98</v>
      </c>
      <c r="B9" s="41">
        <f>B8</f>
        <v>4632.8</v>
      </c>
      <c r="C9" s="37">
        <v>12</v>
      </c>
      <c r="D9" s="38" t="s">
        <v>7</v>
      </c>
      <c r="E9" s="39">
        <v>1.48</v>
      </c>
      <c r="F9" s="42">
        <f>B9*C9*E9</f>
        <v>82278.528</v>
      </c>
    </row>
    <row r="10" spans="1:6" s="45" customFormat="1" ht="46.5" customHeight="1" outlineLevel="1">
      <c r="A10" s="44" t="s">
        <v>99</v>
      </c>
      <c r="B10" s="41">
        <f>B8</f>
        <v>4632.8</v>
      </c>
      <c r="C10" s="41" t="s">
        <v>7</v>
      </c>
      <c r="D10" s="38" t="s">
        <v>7</v>
      </c>
      <c r="E10" s="39">
        <f>F10/B10/12</f>
        <v>3.512228080210672</v>
      </c>
      <c r="F10" s="42">
        <f>SUM(F11:F20)</f>
        <v>195257.403</v>
      </c>
    </row>
    <row r="11" spans="1:6" s="26" customFormat="1" ht="19.5" customHeight="1" outlineLevel="2">
      <c r="A11" s="36" t="s">
        <v>100</v>
      </c>
      <c r="B11" s="41">
        <v>2074</v>
      </c>
      <c r="C11" s="37">
        <v>72</v>
      </c>
      <c r="D11" s="38" t="s">
        <v>71</v>
      </c>
      <c r="E11" s="39">
        <v>0.37</v>
      </c>
      <c r="F11" s="42">
        <f>B11*C11*E11</f>
        <v>55251.36</v>
      </c>
    </row>
    <row r="12" spans="1:6" s="26" customFormat="1" ht="18" customHeight="1" outlineLevel="2">
      <c r="A12" s="36" t="s">
        <v>101</v>
      </c>
      <c r="B12" s="41">
        <v>2074</v>
      </c>
      <c r="C12" s="37">
        <v>72</v>
      </c>
      <c r="D12" s="38" t="s">
        <v>71</v>
      </c>
      <c r="E12" s="39">
        <v>0.15</v>
      </c>
      <c r="F12" s="42">
        <f aca="true" t="shared" si="0" ref="F12:F20">B12*C12*E12</f>
        <v>22399.2</v>
      </c>
    </row>
    <row r="13" spans="1:6" s="26" customFormat="1" ht="18" customHeight="1" outlineLevel="2">
      <c r="A13" s="36" t="s">
        <v>102</v>
      </c>
      <c r="B13" s="41">
        <v>2074</v>
      </c>
      <c r="C13" s="37">
        <v>3</v>
      </c>
      <c r="D13" s="38" t="s">
        <v>71</v>
      </c>
      <c r="E13" s="39">
        <v>3.46</v>
      </c>
      <c r="F13" s="42">
        <f t="shared" si="0"/>
        <v>21528.12</v>
      </c>
    </row>
    <row r="14" spans="1:6" s="26" customFormat="1" ht="19.5" customHeight="1" outlineLevel="2">
      <c r="A14" s="36" t="s">
        <v>103</v>
      </c>
      <c r="B14" s="41">
        <v>3.5</v>
      </c>
      <c r="C14" s="37">
        <v>139</v>
      </c>
      <c r="D14" s="38" t="s">
        <v>71</v>
      </c>
      <c r="E14" s="39">
        <v>6.69</v>
      </c>
      <c r="F14" s="42">
        <f>B14*C14*E14</f>
        <v>3254.6850000000004</v>
      </c>
    </row>
    <row r="15" spans="1:6" s="26" customFormat="1" ht="20.25" customHeight="1" outlineLevel="2">
      <c r="A15" s="36" t="s">
        <v>104</v>
      </c>
      <c r="B15" s="41">
        <v>7.2</v>
      </c>
      <c r="C15" s="37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6" customFormat="1" ht="17.25" customHeight="1" outlineLevel="2">
      <c r="A16" s="36" t="s">
        <v>105</v>
      </c>
      <c r="B16" s="41">
        <f>B11*0.8</f>
        <v>1659.2</v>
      </c>
      <c r="C16" s="37">
        <v>72</v>
      </c>
      <c r="D16" s="38" t="s">
        <v>71</v>
      </c>
      <c r="E16" s="39">
        <v>0.53</v>
      </c>
      <c r="F16" s="42">
        <f t="shared" si="0"/>
        <v>63315.07200000001</v>
      </c>
    </row>
    <row r="17" spans="1:6" s="26" customFormat="1" ht="19.5" customHeight="1" outlineLevel="2">
      <c r="A17" s="36" t="s">
        <v>106</v>
      </c>
      <c r="B17" s="41">
        <v>3.5</v>
      </c>
      <c r="C17" s="37">
        <v>109</v>
      </c>
      <c r="D17" s="38" t="s">
        <v>71</v>
      </c>
      <c r="E17" s="39">
        <v>8.1</v>
      </c>
      <c r="F17" s="42">
        <f t="shared" si="0"/>
        <v>3090.15</v>
      </c>
    </row>
    <row r="18" spans="1:6" s="26" customFormat="1" ht="19.5" customHeight="1" outlineLevel="2">
      <c r="A18" s="36" t="s">
        <v>107</v>
      </c>
      <c r="B18" s="41">
        <f>B11*0.1</f>
        <v>207.4</v>
      </c>
      <c r="C18" s="37">
        <v>3</v>
      </c>
      <c r="D18" s="38" t="s">
        <v>71</v>
      </c>
      <c r="E18" s="39">
        <v>14.6</v>
      </c>
      <c r="F18" s="42">
        <f t="shared" si="0"/>
        <v>9084.12</v>
      </c>
    </row>
    <row r="19" spans="1:6" s="26" customFormat="1" ht="30" customHeight="1" outlineLevel="2">
      <c r="A19" s="36" t="s">
        <v>108</v>
      </c>
      <c r="B19" s="41">
        <v>7.2</v>
      </c>
      <c r="C19" s="37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6" customFormat="1" ht="18" customHeight="1" outlineLevel="2">
      <c r="A20" s="36" t="s">
        <v>109</v>
      </c>
      <c r="B20" s="41">
        <f>B11*0.1</f>
        <v>207.4</v>
      </c>
      <c r="C20" s="37">
        <v>22</v>
      </c>
      <c r="D20" s="38" t="s">
        <v>71</v>
      </c>
      <c r="E20" s="39">
        <v>3</v>
      </c>
      <c r="F20" s="42">
        <f t="shared" si="0"/>
        <v>13688.400000000001</v>
      </c>
    </row>
    <row r="21" spans="1:6" s="40" customFormat="1" ht="31.5" customHeight="1" outlineLevel="1">
      <c r="A21" s="44" t="s">
        <v>110</v>
      </c>
      <c r="B21" s="41">
        <v>4641.9</v>
      </c>
      <c r="C21" s="41" t="s">
        <v>7</v>
      </c>
      <c r="D21" s="43" t="s">
        <v>71</v>
      </c>
      <c r="E21" s="39">
        <f>F21/B21/12</f>
        <v>1.0803765699390337</v>
      </c>
      <c r="F21" s="42">
        <f>SUM(F22:F23)</f>
        <v>60180</v>
      </c>
    </row>
    <row r="22" spans="1:6" s="40" customFormat="1" ht="18.75" customHeight="1" outlineLevel="1">
      <c r="A22" s="36" t="s">
        <v>95</v>
      </c>
      <c r="B22" s="41">
        <v>1003</v>
      </c>
      <c r="C22" s="41">
        <v>0</v>
      </c>
      <c r="D22" s="43" t="s">
        <v>71</v>
      </c>
      <c r="E22" s="39">
        <v>0.25</v>
      </c>
      <c r="F22" s="42">
        <f>B22*C22*E22</f>
        <v>0</v>
      </c>
    </row>
    <row r="23" spans="1:6" s="40" customFormat="1" ht="18.75" customHeight="1" outlineLevel="1">
      <c r="A23" s="36" t="s">
        <v>96</v>
      </c>
      <c r="B23" s="41">
        <v>1003</v>
      </c>
      <c r="C23" s="37">
        <v>12</v>
      </c>
      <c r="D23" s="43" t="s">
        <v>71</v>
      </c>
      <c r="E23" s="39">
        <v>5</v>
      </c>
      <c r="F23" s="42">
        <f>B23*C23*E23</f>
        <v>60180</v>
      </c>
    </row>
    <row r="24" spans="1:6" s="26" customFormat="1" ht="33" customHeight="1" outlineLevel="1">
      <c r="A24" s="56" t="s">
        <v>111</v>
      </c>
      <c r="B24" s="49">
        <f>B8</f>
        <v>4632.8</v>
      </c>
      <c r="C24" s="57">
        <v>12</v>
      </c>
      <c r="D24" s="55" t="s">
        <v>7</v>
      </c>
      <c r="E24" s="58">
        <f>F24/B24/C24</f>
        <v>4.869933301675012</v>
      </c>
      <c r="F24" s="52">
        <f>SUM(F25:F44)</f>
        <v>270737.12399999995</v>
      </c>
    </row>
    <row r="25" spans="1:6" s="26" customFormat="1" ht="18" customHeight="1" outlineLevel="1">
      <c r="A25" s="59" t="s">
        <v>72</v>
      </c>
      <c r="B25" s="53">
        <v>1249</v>
      </c>
      <c r="C25" s="49">
        <v>2</v>
      </c>
      <c r="D25" s="60" t="s">
        <v>71</v>
      </c>
      <c r="E25" s="55">
        <v>3.97</v>
      </c>
      <c r="F25" s="58">
        <f aca="true" t="shared" si="1" ref="F25:F44">B25*C25*E25</f>
        <v>9917.060000000001</v>
      </c>
    </row>
    <row r="26" spans="1:6" s="26" customFormat="1" ht="21" customHeight="1" outlineLevel="1">
      <c r="A26" s="61" t="s">
        <v>73</v>
      </c>
      <c r="B26" s="53">
        <v>1172.8</v>
      </c>
      <c r="C26" s="49">
        <v>2</v>
      </c>
      <c r="D26" s="60" t="s">
        <v>71</v>
      </c>
      <c r="E26" s="55">
        <v>3.97</v>
      </c>
      <c r="F26" s="58">
        <f t="shared" si="1"/>
        <v>9312.032</v>
      </c>
    </row>
    <row r="27" spans="1:6" s="26" customFormat="1" ht="15.75" customHeight="1" outlineLevel="1">
      <c r="A27" s="61" t="s">
        <v>74</v>
      </c>
      <c r="B27" s="53">
        <v>1003.2</v>
      </c>
      <c r="C27" s="49">
        <v>2</v>
      </c>
      <c r="D27" s="60" t="s">
        <v>71</v>
      </c>
      <c r="E27" s="55">
        <v>3.97</v>
      </c>
      <c r="F27" s="58">
        <f t="shared" si="1"/>
        <v>7965.408</v>
      </c>
    </row>
    <row r="28" spans="1:6" s="26" customFormat="1" ht="18" customHeight="1" outlineLevel="1">
      <c r="A28" s="61" t="s">
        <v>75</v>
      </c>
      <c r="B28" s="53">
        <v>81</v>
      </c>
      <c r="C28" s="49">
        <v>2</v>
      </c>
      <c r="D28" s="60" t="s">
        <v>71</v>
      </c>
      <c r="E28" s="55">
        <v>3.97</v>
      </c>
      <c r="F28" s="58">
        <f t="shared" si="1"/>
        <v>643.14</v>
      </c>
    </row>
    <row r="29" spans="1:6" s="26" customFormat="1" ht="21" customHeight="1" outlineLevel="1">
      <c r="A29" s="61" t="s">
        <v>76</v>
      </c>
      <c r="B29" s="53">
        <v>1249</v>
      </c>
      <c r="C29" s="49">
        <v>0.3</v>
      </c>
      <c r="D29" s="60" t="s">
        <v>71</v>
      </c>
      <c r="E29" s="55">
        <v>43.49</v>
      </c>
      <c r="F29" s="58">
        <f t="shared" si="1"/>
        <v>16295.703</v>
      </c>
    </row>
    <row r="30" spans="1:6" s="26" customFormat="1" ht="33" customHeight="1" outlineLevel="1">
      <c r="A30" s="61" t="s">
        <v>77</v>
      </c>
      <c r="B30" s="53">
        <v>42</v>
      </c>
      <c r="C30" s="49">
        <v>1</v>
      </c>
      <c r="D30" s="60" t="s">
        <v>71</v>
      </c>
      <c r="E30" s="55">
        <v>283.76</v>
      </c>
      <c r="F30" s="58">
        <f t="shared" si="1"/>
        <v>11917.92</v>
      </c>
    </row>
    <row r="31" spans="1:6" s="26" customFormat="1" ht="30.75" customHeight="1" outlineLevel="1">
      <c r="A31" s="59" t="s">
        <v>78</v>
      </c>
      <c r="B31" s="53">
        <v>81</v>
      </c>
      <c r="C31" s="49">
        <v>2</v>
      </c>
      <c r="D31" s="60" t="s">
        <v>71</v>
      </c>
      <c r="E31" s="55">
        <v>43.49</v>
      </c>
      <c r="F31" s="58">
        <f t="shared" si="1"/>
        <v>7045.38</v>
      </c>
    </row>
    <row r="32" spans="1:6" s="26" customFormat="1" ht="18" customHeight="1" outlineLevel="1">
      <c r="A32" s="61" t="s">
        <v>79</v>
      </c>
      <c r="B32" s="53">
        <v>6</v>
      </c>
      <c r="C32" s="49">
        <v>5</v>
      </c>
      <c r="D32" s="60" t="s">
        <v>80</v>
      </c>
      <c r="E32" s="55">
        <v>209.8</v>
      </c>
      <c r="F32" s="58">
        <f t="shared" si="1"/>
        <v>6294</v>
      </c>
    </row>
    <row r="33" spans="1:6" s="26" customFormat="1" ht="20.25" customHeight="1" outlineLevel="1">
      <c r="A33" s="61" t="s">
        <v>81</v>
      </c>
      <c r="B33" s="53">
        <v>6</v>
      </c>
      <c r="C33" s="49">
        <v>1</v>
      </c>
      <c r="D33" s="60" t="s">
        <v>80</v>
      </c>
      <c r="E33" s="55">
        <v>304.77</v>
      </c>
      <c r="F33" s="58">
        <f t="shared" si="1"/>
        <v>1828.62</v>
      </c>
    </row>
    <row r="34" spans="1:6" s="26" customFormat="1" ht="18" customHeight="1" outlineLevel="1">
      <c r="A34" s="61" t="s">
        <v>82</v>
      </c>
      <c r="B34" s="53">
        <v>6</v>
      </c>
      <c r="C34" s="49">
        <v>1</v>
      </c>
      <c r="D34" s="60" t="s">
        <v>80</v>
      </c>
      <c r="E34" s="55">
        <v>88</v>
      </c>
      <c r="F34" s="58">
        <f t="shared" si="1"/>
        <v>528</v>
      </c>
    </row>
    <row r="35" spans="1:6" s="26" customFormat="1" ht="21" customHeight="1" outlineLevel="1">
      <c r="A35" s="61" t="s">
        <v>83</v>
      </c>
      <c r="B35" s="53">
        <v>1.5</v>
      </c>
      <c r="C35" s="49">
        <v>1</v>
      </c>
      <c r="D35" s="60" t="s">
        <v>71</v>
      </c>
      <c r="E35" s="55">
        <v>827.78</v>
      </c>
      <c r="F35" s="58">
        <f t="shared" si="1"/>
        <v>1241.67</v>
      </c>
    </row>
    <row r="36" spans="1:6" s="26" customFormat="1" ht="18" customHeight="1" outlineLevel="1">
      <c r="A36" s="61" t="s">
        <v>84</v>
      </c>
      <c r="B36" s="53">
        <v>1.5</v>
      </c>
      <c r="C36" s="49">
        <v>1</v>
      </c>
      <c r="D36" s="60" t="s">
        <v>71</v>
      </c>
      <c r="E36" s="55">
        <v>130.69</v>
      </c>
      <c r="F36" s="58">
        <f t="shared" si="1"/>
        <v>196.035</v>
      </c>
    </row>
    <row r="37" spans="1:6" s="26" customFormat="1" ht="32.25" customHeight="1" outlineLevel="1">
      <c r="A37" s="61" t="s">
        <v>85</v>
      </c>
      <c r="B37" s="53">
        <v>430</v>
      </c>
      <c r="C37" s="49">
        <v>104</v>
      </c>
      <c r="D37" s="60" t="s">
        <v>71</v>
      </c>
      <c r="E37" s="55">
        <v>1.67</v>
      </c>
      <c r="F37" s="58">
        <f t="shared" si="1"/>
        <v>74682.4</v>
      </c>
    </row>
    <row r="38" spans="1:6" s="26" customFormat="1" ht="21" customHeight="1" outlineLevel="1">
      <c r="A38" s="61" t="s">
        <v>86</v>
      </c>
      <c r="B38" s="53">
        <v>3855</v>
      </c>
      <c r="C38" s="49">
        <v>2</v>
      </c>
      <c r="D38" s="60" t="s">
        <v>71</v>
      </c>
      <c r="E38" s="55">
        <v>1.59</v>
      </c>
      <c r="F38" s="58">
        <f t="shared" si="1"/>
        <v>12258.900000000001</v>
      </c>
    </row>
    <row r="39" spans="1:6" s="26" customFormat="1" ht="19.5" customHeight="1" outlineLevel="1">
      <c r="A39" s="59" t="s">
        <v>87</v>
      </c>
      <c r="B39" s="53">
        <v>2</v>
      </c>
      <c r="C39" s="49">
        <v>1</v>
      </c>
      <c r="D39" s="60" t="s">
        <v>80</v>
      </c>
      <c r="E39" s="55">
        <v>242.13</v>
      </c>
      <c r="F39" s="58">
        <f t="shared" si="1"/>
        <v>484.26</v>
      </c>
    </row>
    <row r="40" spans="1:6" s="26" customFormat="1" ht="18" customHeight="1" outlineLevel="1">
      <c r="A40" s="61" t="s">
        <v>94</v>
      </c>
      <c r="B40" s="53">
        <v>3</v>
      </c>
      <c r="C40" s="49">
        <v>1</v>
      </c>
      <c r="D40" s="60" t="s">
        <v>80</v>
      </c>
      <c r="E40" s="55">
        <v>516.38</v>
      </c>
      <c r="F40" s="58">
        <f t="shared" si="1"/>
        <v>1549.1399999999999</v>
      </c>
    </row>
    <row r="41" spans="1:6" s="26" customFormat="1" ht="18" customHeight="1" outlineLevel="1">
      <c r="A41" s="61" t="s">
        <v>88</v>
      </c>
      <c r="B41" s="53">
        <v>640</v>
      </c>
      <c r="C41" s="49">
        <v>1</v>
      </c>
      <c r="D41" s="60" t="s">
        <v>89</v>
      </c>
      <c r="E41" s="55">
        <v>11.4</v>
      </c>
      <c r="F41" s="58">
        <f t="shared" si="1"/>
        <v>7296</v>
      </c>
    </row>
    <row r="42" spans="1:6" s="26" customFormat="1" ht="33.75" customHeight="1" outlineLevel="1">
      <c r="A42" s="62" t="s">
        <v>134</v>
      </c>
      <c r="B42" s="63">
        <v>20</v>
      </c>
      <c r="C42" s="49">
        <v>1</v>
      </c>
      <c r="D42" s="64" t="s">
        <v>71</v>
      </c>
      <c r="E42" s="65">
        <v>593.82</v>
      </c>
      <c r="F42" s="58">
        <f t="shared" si="1"/>
        <v>11876.400000000001</v>
      </c>
    </row>
    <row r="43" spans="1:6" s="26" customFormat="1" ht="33" customHeight="1" outlineLevel="1">
      <c r="A43" s="62" t="s">
        <v>135</v>
      </c>
      <c r="B43" s="63">
        <v>12.8</v>
      </c>
      <c r="C43" s="49">
        <v>1</v>
      </c>
      <c r="D43" s="64" t="s">
        <v>71</v>
      </c>
      <c r="E43" s="66">
        <v>666.77</v>
      </c>
      <c r="F43" s="58">
        <f t="shared" si="1"/>
        <v>8534.656</v>
      </c>
    </row>
    <row r="44" spans="1:6" s="26" customFormat="1" ht="17.25" customHeight="1" outlineLevel="1">
      <c r="A44" s="67" t="s">
        <v>136</v>
      </c>
      <c r="B44" s="68">
        <v>360</v>
      </c>
      <c r="C44" s="49">
        <v>12</v>
      </c>
      <c r="D44" s="69" t="s">
        <v>133</v>
      </c>
      <c r="E44" s="58">
        <v>18.72</v>
      </c>
      <c r="F44" s="58">
        <f t="shared" si="1"/>
        <v>80870.4</v>
      </c>
    </row>
    <row r="45" spans="1:6" s="45" customFormat="1" ht="33" customHeight="1" outlineLevel="1">
      <c r="A45" s="44" t="s">
        <v>112</v>
      </c>
      <c r="B45" s="41">
        <f>B8</f>
        <v>4632.8</v>
      </c>
      <c r="C45" s="37">
        <v>12</v>
      </c>
      <c r="D45" s="38" t="s">
        <v>24</v>
      </c>
      <c r="E45" s="39">
        <v>0.06</v>
      </c>
      <c r="F45" s="42">
        <f>B45*C45*E45</f>
        <v>3335.6160000000004</v>
      </c>
    </row>
    <row r="46" spans="1:6" s="24" customFormat="1" ht="48" customHeight="1">
      <c r="A46" s="20" t="s">
        <v>113</v>
      </c>
      <c r="B46" s="21">
        <f>B8</f>
        <v>4632.8</v>
      </c>
      <c r="C46" s="46">
        <v>12</v>
      </c>
      <c r="D46" s="22" t="s">
        <v>7</v>
      </c>
      <c r="E46" s="23">
        <f>SUM(E47,E54)</f>
        <v>4.930705656766246</v>
      </c>
      <c r="F46" s="35">
        <f>SUM(F47,F54)</f>
        <v>274115.6780000001</v>
      </c>
    </row>
    <row r="47" spans="1:6" s="25" customFormat="1" ht="30.75" customHeight="1">
      <c r="A47" s="56" t="s">
        <v>114</v>
      </c>
      <c r="B47" s="49">
        <f>B46</f>
        <v>4632.8</v>
      </c>
      <c r="C47" s="57">
        <v>12</v>
      </c>
      <c r="D47" s="55" t="s">
        <v>7</v>
      </c>
      <c r="E47" s="58">
        <f>F47/B47/C47</f>
        <v>0.6358431546077246</v>
      </c>
      <c r="F47" s="52">
        <f>SUM(F48:F53)</f>
        <v>35348.81</v>
      </c>
    </row>
    <row r="48" spans="1:6" s="25" customFormat="1" ht="30.75" customHeight="1">
      <c r="A48" s="47" t="s">
        <v>129</v>
      </c>
      <c r="B48" s="48">
        <v>30</v>
      </c>
      <c r="C48" s="49">
        <v>12</v>
      </c>
      <c r="D48" s="50" t="s">
        <v>80</v>
      </c>
      <c r="E48" s="51">
        <v>34.58</v>
      </c>
      <c r="F48" s="52">
        <f aca="true" t="shared" si="2" ref="F48:F53">B48*C48*E48</f>
        <v>12448.8</v>
      </c>
    </row>
    <row r="49" spans="1:6" s="25" customFormat="1" ht="15">
      <c r="A49" s="47" t="s">
        <v>130</v>
      </c>
      <c r="B49" s="48">
        <f>1</f>
        <v>1</v>
      </c>
      <c r="C49" s="49">
        <v>12</v>
      </c>
      <c r="D49" s="50" t="s">
        <v>80</v>
      </c>
      <c r="E49" s="51">
        <v>192.59</v>
      </c>
      <c r="F49" s="52">
        <f t="shared" si="2"/>
        <v>2311.08</v>
      </c>
    </row>
    <row r="50" spans="1:6" s="25" customFormat="1" ht="30">
      <c r="A50" s="47" t="s">
        <v>127</v>
      </c>
      <c r="B50" s="48">
        <v>30</v>
      </c>
      <c r="C50" s="49">
        <v>1</v>
      </c>
      <c r="D50" s="50" t="s">
        <v>80</v>
      </c>
      <c r="E50" s="51">
        <v>465.04</v>
      </c>
      <c r="F50" s="52">
        <f t="shared" si="2"/>
        <v>13951.2</v>
      </c>
    </row>
    <row r="51" spans="1:6" s="25" customFormat="1" ht="15">
      <c r="A51" s="47" t="s">
        <v>128</v>
      </c>
      <c r="B51" s="48">
        <v>1</v>
      </c>
      <c r="C51" s="49">
        <v>1</v>
      </c>
      <c r="D51" s="50" t="s">
        <v>80</v>
      </c>
      <c r="E51" s="51">
        <v>2144.93</v>
      </c>
      <c r="F51" s="52">
        <f t="shared" si="2"/>
        <v>2144.93</v>
      </c>
    </row>
    <row r="52" spans="1:6" s="25" customFormat="1" ht="30">
      <c r="A52" s="47" t="s">
        <v>131</v>
      </c>
      <c r="B52" s="48">
        <v>0</v>
      </c>
      <c r="C52" s="49">
        <v>1</v>
      </c>
      <c r="D52" s="50" t="s">
        <v>126</v>
      </c>
      <c r="E52" s="51">
        <v>4500</v>
      </c>
      <c r="F52" s="52">
        <f t="shared" si="2"/>
        <v>0</v>
      </c>
    </row>
    <row r="53" spans="1:6" s="26" customFormat="1" ht="17.25" customHeight="1" outlineLevel="1">
      <c r="A53" s="47" t="s">
        <v>132</v>
      </c>
      <c r="B53" s="53">
        <v>20</v>
      </c>
      <c r="C53" s="49">
        <v>12</v>
      </c>
      <c r="D53" s="54" t="s">
        <v>133</v>
      </c>
      <c r="E53" s="55">
        <v>18.72</v>
      </c>
      <c r="F53" s="52">
        <f t="shared" si="2"/>
        <v>4492.799999999999</v>
      </c>
    </row>
    <row r="54" spans="1:6" s="25" customFormat="1" ht="45.75" customHeight="1">
      <c r="A54" s="56" t="s">
        <v>115</v>
      </c>
      <c r="B54" s="49">
        <f>B47</f>
        <v>4632.8</v>
      </c>
      <c r="C54" s="57">
        <v>12</v>
      </c>
      <c r="D54" s="55" t="s">
        <v>7</v>
      </c>
      <c r="E54" s="58">
        <f>F54/B54/C54</f>
        <v>4.294862502158522</v>
      </c>
      <c r="F54" s="52">
        <f>SUM(F55:F66)</f>
        <v>238766.86800000005</v>
      </c>
    </row>
    <row r="55" spans="1:6" s="25" customFormat="1" ht="30">
      <c r="A55" s="47" t="s">
        <v>116</v>
      </c>
      <c r="B55" s="70">
        <v>202</v>
      </c>
      <c r="C55" s="49">
        <v>1</v>
      </c>
      <c r="D55" s="53" t="s">
        <v>117</v>
      </c>
      <c r="E55" s="71">
        <v>23.97</v>
      </c>
      <c r="F55" s="52">
        <f aca="true" t="shared" si="3" ref="F55:F64">B55*C55*E55</f>
        <v>4841.94</v>
      </c>
    </row>
    <row r="56" spans="1:6" s="25" customFormat="1" ht="15">
      <c r="A56" s="47" t="s">
        <v>118</v>
      </c>
      <c r="B56" s="72">
        <v>202</v>
      </c>
      <c r="C56" s="49">
        <v>1</v>
      </c>
      <c r="D56" s="55" t="s">
        <v>89</v>
      </c>
      <c r="E56" s="71">
        <v>88.84</v>
      </c>
      <c r="F56" s="52">
        <f t="shared" si="3"/>
        <v>17945.68</v>
      </c>
    </row>
    <row r="57" spans="1:6" s="25" customFormat="1" ht="15">
      <c r="A57" s="47" t="s">
        <v>119</v>
      </c>
      <c r="B57" s="72">
        <v>18523</v>
      </c>
      <c r="C57" s="49">
        <v>1</v>
      </c>
      <c r="D57" s="55" t="s">
        <v>120</v>
      </c>
      <c r="E57" s="71">
        <v>0.32</v>
      </c>
      <c r="F57" s="52">
        <f t="shared" si="3"/>
        <v>5927.36</v>
      </c>
    </row>
    <row r="58" spans="1:6" s="25" customFormat="1" ht="15">
      <c r="A58" s="47" t="s">
        <v>121</v>
      </c>
      <c r="B58" s="72">
        <v>4</v>
      </c>
      <c r="C58" s="49">
        <v>1</v>
      </c>
      <c r="D58" s="55" t="s">
        <v>122</v>
      </c>
      <c r="E58" s="71">
        <v>684.09</v>
      </c>
      <c r="F58" s="52">
        <f t="shared" si="3"/>
        <v>2736.36</v>
      </c>
    </row>
    <row r="59" spans="1:6" s="25" customFormat="1" ht="45">
      <c r="A59" s="47" t="s">
        <v>137</v>
      </c>
      <c r="B59" s="48">
        <v>1003.2</v>
      </c>
      <c r="C59" s="49">
        <v>104</v>
      </c>
      <c r="D59" s="50" t="s">
        <v>71</v>
      </c>
      <c r="E59" s="71">
        <v>1.31</v>
      </c>
      <c r="F59" s="52">
        <f t="shared" si="3"/>
        <v>136675.96800000002</v>
      </c>
    </row>
    <row r="60" spans="1:6" s="25" customFormat="1" ht="30">
      <c r="A60" s="47" t="s">
        <v>138</v>
      </c>
      <c r="B60" s="48">
        <v>6</v>
      </c>
      <c r="C60" s="49">
        <v>1</v>
      </c>
      <c r="D60" s="50" t="s">
        <v>80</v>
      </c>
      <c r="E60" s="71">
        <v>259.45</v>
      </c>
      <c r="F60" s="52">
        <f t="shared" si="3"/>
        <v>1556.6999999999998</v>
      </c>
    </row>
    <row r="61" spans="1:6" s="25" customFormat="1" ht="15">
      <c r="A61" s="47" t="s">
        <v>139</v>
      </c>
      <c r="B61" s="48">
        <v>192</v>
      </c>
      <c r="C61" s="49">
        <v>1</v>
      </c>
      <c r="D61" s="50" t="s">
        <v>80</v>
      </c>
      <c r="E61" s="71">
        <v>82.84</v>
      </c>
      <c r="F61" s="52">
        <f t="shared" si="3"/>
        <v>15905.28</v>
      </c>
    </row>
    <row r="62" spans="1:6" s="25" customFormat="1" ht="15">
      <c r="A62" s="47" t="s">
        <v>123</v>
      </c>
      <c r="B62" s="72">
        <v>36</v>
      </c>
      <c r="C62" s="49">
        <v>1</v>
      </c>
      <c r="D62" s="55" t="s">
        <v>80</v>
      </c>
      <c r="E62" s="71">
        <v>227.66</v>
      </c>
      <c r="F62" s="52">
        <f t="shared" si="3"/>
        <v>8195.76</v>
      </c>
    </row>
    <row r="63" spans="1:6" s="25" customFormat="1" ht="30">
      <c r="A63" s="47" t="s">
        <v>140</v>
      </c>
      <c r="B63" s="72">
        <v>1249</v>
      </c>
      <c r="C63" s="49">
        <v>3</v>
      </c>
      <c r="D63" s="55" t="s">
        <v>71</v>
      </c>
      <c r="E63" s="71">
        <v>1.31</v>
      </c>
      <c r="F63" s="52">
        <f t="shared" si="3"/>
        <v>4908.570000000001</v>
      </c>
    </row>
    <row r="64" spans="1:6" s="25" customFormat="1" ht="30">
      <c r="A64" s="47" t="s">
        <v>141</v>
      </c>
      <c r="B64" s="72">
        <v>105</v>
      </c>
      <c r="C64" s="49">
        <v>1</v>
      </c>
      <c r="D64" s="55" t="s">
        <v>89</v>
      </c>
      <c r="E64" s="71">
        <v>132.85</v>
      </c>
      <c r="F64" s="52">
        <f t="shared" si="3"/>
        <v>13949.25</v>
      </c>
    </row>
    <row r="65" spans="1:6" s="25" customFormat="1" ht="15">
      <c r="A65" s="47" t="s">
        <v>124</v>
      </c>
      <c r="B65" s="72">
        <v>66</v>
      </c>
      <c r="C65" s="49">
        <v>1</v>
      </c>
      <c r="D65" s="55" t="s">
        <v>125</v>
      </c>
      <c r="E65" s="71">
        <v>191.6</v>
      </c>
      <c r="F65" s="52">
        <f>B65*C65*E65</f>
        <v>12645.6</v>
      </c>
    </row>
    <row r="66" spans="1:6" s="25" customFormat="1" ht="15">
      <c r="A66" s="47" t="s">
        <v>132</v>
      </c>
      <c r="B66" s="53">
        <v>60</v>
      </c>
      <c r="C66" s="49">
        <v>12</v>
      </c>
      <c r="D66" s="54" t="s">
        <v>133</v>
      </c>
      <c r="E66" s="55">
        <v>18.72</v>
      </c>
      <c r="F66" s="58">
        <f>B66*C66*E66</f>
        <v>13478.4</v>
      </c>
    </row>
    <row r="67" spans="1:6" s="24" customFormat="1" ht="18" customHeight="1">
      <c r="A67" s="32" t="s">
        <v>90</v>
      </c>
      <c r="B67" s="33"/>
      <c r="C67" s="33"/>
      <c r="D67" s="34"/>
      <c r="E67" s="23">
        <f>E8+E46</f>
        <v>15.933243608590965</v>
      </c>
      <c r="F67" s="27">
        <f>F8+F46</f>
        <v>885904.349</v>
      </c>
    </row>
    <row r="68" spans="1:6" ht="15">
      <c r="A68" s="28"/>
      <c r="B68" s="29"/>
      <c r="C68" s="29"/>
      <c r="D68" s="29"/>
      <c r="E68" s="29"/>
      <c r="F68" s="29"/>
    </row>
    <row r="70" spans="1:5" ht="15">
      <c r="A70" s="17" t="s">
        <v>91</v>
      </c>
      <c r="B70" s="30"/>
      <c r="C70" s="18" t="s">
        <v>92</v>
      </c>
      <c r="E70" s="31"/>
    </row>
  </sheetData>
  <sheetProtection/>
  <mergeCells count="3">
    <mergeCell ref="A1:F1"/>
    <mergeCell ref="A2:F2"/>
    <mergeCell ref="A3:F3"/>
  </mergeCells>
  <printOptions/>
  <pageMargins left="0.22" right="0.16" top="0.48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2020-03-27T10:24:52Z</cp:lastPrinted>
  <dcterms:created xsi:type="dcterms:W3CDTF">2018-04-02T07:45:01Z</dcterms:created>
  <dcterms:modified xsi:type="dcterms:W3CDTF">2020-12-18T02:31:17Z</dcterms:modified>
  <cp:category/>
  <cp:version/>
  <cp:contentType/>
  <cp:contentStatus/>
</cp:coreProperties>
</file>